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10099\D360_Work_tuotanto\work\shp\janhonenk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83" i="1"/>
  <c r="J80" i="1"/>
  <c r="J69" i="1" l="1"/>
  <c r="J70" i="1"/>
  <c r="J71" i="1"/>
  <c r="J72" i="1"/>
  <c r="J68" i="1"/>
  <c r="G86" i="1"/>
  <c r="G87" i="1"/>
  <c r="G88" i="1"/>
  <c r="G89" i="1"/>
  <c r="G84" i="1"/>
  <c r="G64" i="1" l="1"/>
  <c r="G19" i="1"/>
  <c r="H19" i="1"/>
  <c r="G20" i="1"/>
  <c r="H20" i="1"/>
  <c r="G21" i="1"/>
  <c r="H21" i="1"/>
  <c r="G22" i="1"/>
  <c r="H22" i="1"/>
  <c r="G23" i="1"/>
  <c r="H23" i="1"/>
  <c r="G24" i="1"/>
  <c r="H24" i="1"/>
  <c r="H18" i="1"/>
  <c r="G18" i="1"/>
  <c r="L24" i="1"/>
  <c r="L23" i="1"/>
  <c r="L22" i="1"/>
  <c r="L21" i="1"/>
  <c r="L20" i="1"/>
  <c r="L19" i="1"/>
  <c r="L18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H6" i="1"/>
  <c r="G6" i="1"/>
  <c r="L7" i="1"/>
  <c r="L8" i="1"/>
  <c r="L9" i="1"/>
  <c r="L10" i="1"/>
  <c r="L11" i="1"/>
  <c r="L12" i="1"/>
  <c r="L13" i="1"/>
  <c r="L14" i="1"/>
  <c r="L6" i="1"/>
  <c r="H54" i="1" l="1"/>
  <c r="G54" i="1"/>
  <c r="H53" i="1"/>
  <c r="G53" i="1"/>
  <c r="H52" i="1"/>
  <c r="G52" i="1"/>
  <c r="H51" i="1"/>
  <c r="G51" i="1"/>
  <c r="H50" i="1"/>
  <c r="G50" i="1"/>
  <c r="H49" i="1"/>
  <c r="G49" i="1"/>
  <c r="H48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E48" i="1"/>
  <c r="D38" i="1"/>
  <c r="E38" i="1"/>
  <c r="D43" i="1"/>
  <c r="D36" i="1"/>
  <c r="H5" i="1" l="1"/>
  <c r="H47" i="1"/>
  <c r="H17" i="1"/>
  <c r="H36" i="1"/>
  <c r="H35" i="1" l="1"/>
  <c r="H28" i="1"/>
  <c r="K48" i="1"/>
  <c r="J38" i="1" l="1"/>
  <c r="K38" i="1"/>
  <c r="J43" i="1"/>
  <c r="L38" i="1" l="1"/>
  <c r="D54" i="1" l="1"/>
  <c r="F51" i="1"/>
  <c r="F52" i="1"/>
  <c r="F48" i="1"/>
  <c r="E43" i="1"/>
  <c r="F40" i="1"/>
  <c r="F38" i="1"/>
  <c r="F44" i="1" l="1"/>
  <c r="K51" i="1"/>
  <c r="E51" i="1"/>
  <c r="E37" i="1"/>
  <c r="K39" i="1"/>
  <c r="E39" i="1"/>
  <c r="J42" i="1"/>
  <c r="D42" i="1"/>
  <c r="J51" i="1"/>
  <c r="D51" i="1"/>
  <c r="F37" i="1"/>
  <c r="K41" i="1"/>
  <c r="E41" i="1"/>
  <c r="J44" i="1"/>
  <c r="D44" i="1"/>
  <c r="J50" i="1"/>
  <c r="D50" i="1"/>
  <c r="J52" i="1"/>
  <c r="D52" i="1"/>
  <c r="G48" i="1"/>
  <c r="K36" i="1"/>
  <c r="E36" i="1"/>
  <c r="J41" i="1"/>
  <c r="D41" i="1"/>
  <c r="K44" i="1"/>
  <c r="E44" i="1"/>
  <c r="K53" i="1"/>
  <c r="E53" i="1"/>
  <c r="J40" i="1"/>
  <c r="D40" i="1"/>
  <c r="D48" i="1"/>
  <c r="K49" i="1"/>
  <c r="E49" i="1"/>
  <c r="K50" i="1"/>
  <c r="E50" i="1"/>
  <c r="J53" i="1"/>
  <c r="D53" i="1"/>
  <c r="J37" i="1"/>
  <c r="D37" i="1"/>
  <c r="J39" i="1"/>
  <c r="D39" i="1"/>
  <c r="K40" i="1"/>
  <c r="E40" i="1"/>
  <c r="K42" i="1"/>
  <c r="E42" i="1"/>
  <c r="F53" i="1"/>
  <c r="J49" i="1"/>
  <c r="D49" i="1"/>
  <c r="F50" i="1"/>
  <c r="E52" i="1"/>
  <c r="K54" i="1"/>
  <c r="E54" i="1"/>
  <c r="J54" i="1"/>
  <c r="F42" i="1"/>
  <c r="F54" i="1"/>
  <c r="G36" i="1"/>
  <c r="F39" i="1"/>
  <c r="F41" i="1"/>
  <c r="F43" i="1"/>
  <c r="G17" i="1"/>
  <c r="E17" i="1"/>
  <c r="D17" i="1"/>
  <c r="E5" i="1"/>
  <c r="D5" i="1"/>
  <c r="G47" i="1" l="1"/>
  <c r="L51" i="1"/>
  <c r="L40" i="1"/>
  <c r="L39" i="1"/>
  <c r="L44" i="1"/>
  <c r="L53" i="1"/>
  <c r="G35" i="1"/>
  <c r="L43" i="1"/>
  <c r="K43" i="1"/>
  <c r="F17" i="1"/>
  <c r="F49" i="1"/>
  <c r="L37" i="1"/>
  <c r="K37" i="1"/>
  <c r="G5" i="1"/>
  <c r="G28" i="1" s="1"/>
  <c r="F5" i="1"/>
  <c r="F36" i="1"/>
  <c r="F35" i="1" s="1"/>
  <c r="J36" i="1"/>
  <c r="L52" i="1"/>
  <c r="K52" i="1"/>
  <c r="L48" i="1"/>
  <c r="J48" i="1"/>
  <c r="L50" i="1"/>
  <c r="L41" i="1"/>
  <c r="L54" i="1"/>
  <c r="L42" i="1"/>
  <c r="D28" i="1"/>
  <c r="E47" i="1"/>
  <c r="E28" i="1"/>
  <c r="D35" i="1"/>
  <c r="E35" i="1"/>
  <c r="D47" i="1"/>
  <c r="F47" i="1" l="1"/>
  <c r="F28" i="1"/>
  <c r="L5" i="1"/>
  <c r="L36" i="1"/>
  <c r="L17" i="1"/>
  <c r="L49" i="1"/>
  <c r="L35" i="1" l="1"/>
  <c r="L47" i="1"/>
  <c r="O19" i="1"/>
  <c r="L28" i="1"/>
  <c r="J47" i="1"/>
  <c r="J17" i="1"/>
  <c r="K17" i="1"/>
  <c r="K47" i="1"/>
  <c r="J5" i="1"/>
  <c r="J35" i="1"/>
  <c r="O5" i="1" l="1"/>
  <c r="J28" i="1"/>
  <c r="K5" i="1"/>
  <c r="K35" i="1"/>
  <c r="K28" i="1" l="1"/>
</calcChain>
</file>

<file path=xl/sharedStrings.xml><?xml version="1.0" encoding="utf-8"?>
<sst xmlns="http://schemas.openxmlformats.org/spreadsheetml/2006/main" count="93" uniqueCount="43">
  <si>
    <t xml:space="preserve">Alkuperäinen </t>
  </si>
  <si>
    <t>Muutokset</t>
  </si>
  <si>
    <t>SA01</t>
  </si>
  <si>
    <t>PK010</t>
  </si>
  <si>
    <t>PK020</t>
  </si>
  <si>
    <t>PK030</t>
  </si>
  <si>
    <t>PK040</t>
  </si>
  <si>
    <t>PK050</t>
  </si>
  <si>
    <t>PK060</t>
  </si>
  <si>
    <t>PK070</t>
  </si>
  <si>
    <t>PK080</t>
  </si>
  <si>
    <t>PK090</t>
  </si>
  <si>
    <t>SA10</t>
  </si>
  <si>
    <t>PK100</t>
  </si>
  <si>
    <t>PK110</t>
  </si>
  <si>
    <t>PK120</t>
  </si>
  <si>
    <t>PK130</t>
  </si>
  <si>
    <t>PK140</t>
  </si>
  <si>
    <t>PK150</t>
  </si>
  <si>
    <t>PK160</t>
  </si>
  <si>
    <t>Hallintokeskus</t>
  </si>
  <si>
    <t>Sairaalan hallinto</t>
  </si>
  <si>
    <t>Taseyksiköt</t>
  </si>
  <si>
    <t>Operatiivinen keskus</t>
  </si>
  <si>
    <t>Lääkinnälliset palvelut</t>
  </si>
  <si>
    <t>Mielenterveys ja hyvinvointi</t>
  </si>
  <si>
    <t>Akuutti</t>
  </si>
  <si>
    <t>Hoitotyön palveluyksikkö</t>
  </si>
  <si>
    <t xml:space="preserve">Hallitusta sitovat tavoitteet </t>
  </si>
  <si>
    <t>TA 2020</t>
  </si>
  <si>
    <t>Taloudellisuus ja tehokkuus (1000 €)</t>
  </si>
  <si>
    <t>Kokonaistulot</t>
  </si>
  <si>
    <t>MUUTETTU</t>
  </si>
  <si>
    <t>Kokonais-menot</t>
  </si>
  <si>
    <t>Kokonais-tulot</t>
  </si>
  <si>
    <t>Ylijäämä/ alijäämä</t>
  </si>
  <si>
    <t>Kokonaismenot ja -tulot eivät sisällä kauttalaskutusta.</t>
  </si>
  <si>
    <t>Kuntayhtymän hallitus 17.2.2020</t>
  </si>
  <si>
    <t>Palvelujen toimivuus</t>
  </si>
  <si>
    <t>Hoidetut henkilöt</t>
  </si>
  <si>
    <t>Henkilöstövoimavarojen hallinta ja osaaminen</t>
  </si>
  <si>
    <t>Terveysprosentti</t>
  </si>
  <si>
    <t>KYS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</si>
</sst>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3" fontId="0" fillId="0" borderId="7" xfId="0" applyNumberFormat="1" applyBorder="1"/>
    <xf numFmtId="3" fontId="0" fillId="0" borderId="5" xfId="0" applyNumberFormat="1" applyBorder="1"/>
    <xf numFmtId="3" fontId="0" fillId="0" borderId="0" xfId="0" applyNumberFormat="1"/>
    <xf numFmtId="3" fontId="1" fillId="0" borderId="7" xfId="0" applyNumberFormat="1" applyFont="1" applyBorder="1"/>
    <xf numFmtId="3" fontId="1" fillId="0" borderId="5" xfId="0" applyNumberFormat="1" applyFont="1" applyBorder="1"/>
    <xf numFmtId="3" fontId="2" fillId="0" borderId="7" xfId="0" applyNumberFormat="1" applyFont="1" applyBorder="1"/>
    <xf numFmtId="3" fontId="2" fillId="0" borderId="5" xfId="0" applyNumberFormat="1" applyFont="1" applyBorder="1"/>
    <xf numFmtId="0" fontId="2" fillId="0" borderId="0" xfId="0" applyFont="1"/>
    <xf numFmtId="3" fontId="2" fillId="0" borderId="0" xfId="0" applyNumberFormat="1" applyFont="1"/>
    <xf numFmtId="3" fontId="0" fillId="0" borderId="10" xfId="0" applyNumberFormat="1" applyBorder="1"/>
    <xf numFmtId="3" fontId="0" fillId="0" borderId="8" xfId="0" applyNumberFormat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3" fontId="0" fillId="2" borderId="7" xfId="0" applyNumberFormat="1" applyFill="1" applyBorder="1"/>
    <xf numFmtId="3" fontId="1" fillId="2" borderId="7" xfId="0" applyNumberFormat="1" applyFont="1" applyFill="1" applyBorder="1"/>
    <xf numFmtId="3" fontId="2" fillId="2" borderId="7" xfId="0" applyNumberFormat="1" applyFont="1" applyFill="1" applyBorder="1"/>
    <xf numFmtId="3" fontId="0" fillId="2" borderId="10" xfId="0" applyNumberFormat="1" applyFill="1" applyBorder="1"/>
    <xf numFmtId="0" fontId="4" fillId="2" borderId="1" xfId="0" applyFont="1" applyFill="1" applyBorder="1"/>
    <xf numFmtId="0" fontId="1" fillId="2" borderId="3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3" fillId="3" borderId="5" xfId="0" applyFont="1" applyFill="1" applyBorder="1"/>
    <xf numFmtId="0" fontId="1" fillId="2" borderId="4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3" fontId="2" fillId="0" borderId="10" xfId="0" applyNumberFormat="1" applyFont="1" applyBorder="1"/>
    <xf numFmtId="3" fontId="2" fillId="0" borderId="8" xfId="0" applyNumberFormat="1" applyFont="1" applyBorder="1"/>
    <xf numFmtId="3" fontId="2" fillId="2" borderId="10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3" fontId="1" fillId="0" borderId="0" xfId="0" applyNumberFormat="1" applyFont="1"/>
    <xf numFmtId="0" fontId="5" fillId="3" borderId="5" xfId="0" applyFont="1" applyFill="1" applyBorder="1"/>
    <xf numFmtId="0" fontId="6" fillId="3" borderId="5" xfId="0" applyFont="1" applyFill="1" applyBorder="1"/>
    <xf numFmtId="0" fontId="1" fillId="3" borderId="6" xfId="0" applyFont="1" applyFill="1" applyBorder="1"/>
    <xf numFmtId="0" fontId="2" fillId="3" borderId="6" xfId="0" applyFont="1" applyFill="1" applyBorder="1"/>
    <xf numFmtId="3" fontId="5" fillId="2" borderId="7" xfId="0" applyNumberFormat="1" applyFont="1" applyFill="1" applyBorder="1"/>
    <xf numFmtId="0" fontId="5" fillId="3" borderId="6" xfId="0" applyFont="1" applyFill="1" applyBorder="1"/>
    <xf numFmtId="164" fontId="2" fillId="2" borderId="7" xfId="0" applyNumberFormat="1" applyFont="1" applyFill="1" applyBorder="1"/>
    <xf numFmtId="164" fontId="2" fillId="2" borderId="10" xfId="0" applyNumberFormat="1" applyFont="1" applyFill="1" applyBorder="1"/>
    <xf numFmtId="0" fontId="4" fillId="3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2" fillId="0" borderId="5" xfId="0" applyNumberFormat="1" applyFont="1" applyBorder="1" applyAlignment="1"/>
    <xf numFmtId="0" fontId="2" fillId="0" borderId="0" xfId="0" applyFont="1" applyAlignment="1"/>
    <xf numFmtId="0" fontId="2" fillId="0" borderId="6" xfId="0" applyFont="1" applyBorder="1" applyAlignment="1"/>
    <xf numFmtId="164" fontId="2" fillId="0" borderId="5" xfId="0" applyNumberFormat="1" applyFont="1" applyBorder="1" applyAlignment="1"/>
    <xf numFmtId="164" fontId="2" fillId="0" borderId="0" xfId="0" applyNumberFormat="1" applyFont="1" applyAlignment="1"/>
    <xf numFmtId="164" fontId="2" fillId="0" borderId="6" xfId="0" applyNumberFormat="1" applyFont="1" applyBorder="1" applyAlignment="1"/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164" fontId="2" fillId="0" borderId="11" xfId="0" applyNumberFormat="1" applyFont="1" applyBorder="1" applyAlignment="1"/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 applyAlignment="1"/>
    <xf numFmtId="3" fontId="2" fillId="0" borderId="6" xfId="0" applyNumberFormat="1" applyFont="1" applyBorder="1" applyAlignment="1"/>
    <xf numFmtId="0" fontId="5" fillId="3" borderId="5" xfId="0" applyFont="1" applyFill="1" applyBorder="1" applyAlignment="1"/>
    <xf numFmtId="0" fontId="2" fillId="0" borderId="0" xfId="0" applyFont="1" applyBorder="1" applyAlignment="1">
      <alignment horizontal="center"/>
    </xf>
    <xf numFmtId="0" fontId="1" fillId="3" borderId="5" xfId="0" applyFont="1" applyFill="1" applyBorder="1" applyAlignment="1"/>
    <xf numFmtId="0" fontId="0" fillId="0" borderId="6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29" zoomScale="55" zoomScaleNormal="55" workbookViewId="0">
      <selection activeCell="O55" sqref="O55"/>
    </sheetView>
  </sheetViews>
  <sheetFormatPr defaultRowHeight="14.5" x14ac:dyDescent="0.35"/>
  <cols>
    <col min="1" max="1" width="5.7265625" customWidth="1"/>
    <col min="3" max="3" width="39.81640625" customWidth="1"/>
    <col min="4" max="5" width="15.453125" bestFit="1" customWidth="1"/>
    <col min="6" max="6" width="13.7265625" customWidth="1"/>
    <col min="7" max="7" width="15.26953125" customWidth="1"/>
    <col min="8" max="8" width="14.81640625" bestFit="1" customWidth="1"/>
    <col min="9" max="9" width="1.453125" customWidth="1"/>
    <col min="10" max="10" width="15.453125" customWidth="1"/>
    <col min="11" max="11" width="15.453125" bestFit="1" customWidth="1"/>
    <col min="12" max="12" width="14.81640625" bestFit="1" customWidth="1"/>
    <col min="13" max="13" width="1.81640625" customWidth="1"/>
    <col min="15" max="15" width="18.1796875" style="4" bestFit="1" customWidth="1"/>
  </cols>
  <sheetData>
    <row r="1" spans="1:15" s="1" customFormat="1" ht="18.5" hidden="1" x14ac:dyDescent="0.45">
      <c r="A1" s="16"/>
      <c r="B1" s="17"/>
      <c r="C1" s="17"/>
      <c r="D1" s="60" t="s">
        <v>37</v>
      </c>
      <c r="E1" s="61"/>
      <c r="F1" s="62"/>
      <c r="G1" s="60" t="s">
        <v>1</v>
      </c>
      <c r="H1" s="62"/>
      <c r="I1" s="18"/>
      <c r="J1" s="60" t="s">
        <v>32</v>
      </c>
      <c r="K1" s="61"/>
      <c r="L1" s="62"/>
      <c r="O1" s="47"/>
    </row>
    <row r="2" spans="1:15" s="1" customFormat="1" ht="18.5" hidden="1" x14ac:dyDescent="0.45">
      <c r="A2" s="19"/>
      <c r="B2" s="20"/>
      <c r="C2" s="20"/>
      <c r="D2" s="57" t="s">
        <v>29</v>
      </c>
      <c r="E2" s="58"/>
      <c r="F2" s="59"/>
      <c r="G2" s="57"/>
      <c r="H2" s="59"/>
      <c r="I2" s="21"/>
      <c r="J2" s="57" t="s">
        <v>29</v>
      </c>
      <c r="K2" s="58"/>
      <c r="L2" s="59"/>
      <c r="O2" s="47"/>
    </row>
    <row r="3" spans="1:15" s="1" customFormat="1" ht="32" hidden="1" x14ac:dyDescent="0.45">
      <c r="A3" s="19"/>
      <c r="B3" s="20"/>
      <c r="C3" s="20"/>
      <c r="D3" s="44" t="s">
        <v>33</v>
      </c>
      <c r="E3" s="45" t="s">
        <v>31</v>
      </c>
      <c r="F3" s="45" t="s">
        <v>35</v>
      </c>
      <c r="G3" s="44" t="s">
        <v>33</v>
      </c>
      <c r="H3" s="45" t="s">
        <v>31</v>
      </c>
      <c r="I3" s="46"/>
      <c r="J3" s="44" t="s">
        <v>33</v>
      </c>
      <c r="K3" s="45" t="s">
        <v>31</v>
      </c>
      <c r="L3" s="44" t="s">
        <v>35</v>
      </c>
      <c r="O3" s="47"/>
    </row>
    <row r="4" spans="1:15" hidden="1" x14ac:dyDescent="0.35">
      <c r="A4" s="29"/>
      <c r="B4" s="30"/>
      <c r="C4" s="30"/>
      <c r="D4" s="2"/>
      <c r="E4" s="3"/>
      <c r="F4" s="3"/>
      <c r="G4" s="2"/>
      <c r="H4" s="2"/>
      <c r="I4" s="23"/>
      <c r="J4" s="2"/>
      <c r="K4" s="2"/>
      <c r="L4" s="2"/>
    </row>
    <row r="5" spans="1:15" s="1" customFormat="1" ht="18.5" hidden="1" x14ac:dyDescent="0.45">
      <c r="A5" s="31" t="s">
        <v>2</v>
      </c>
      <c r="B5" s="32"/>
      <c r="C5" s="32"/>
      <c r="D5" s="5">
        <f t="shared" ref="D5:F5" si="0">SUM(D6:D14)</f>
        <v>105089551</v>
      </c>
      <c r="E5" s="6">
        <f t="shared" si="0"/>
        <v>105577938</v>
      </c>
      <c r="F5" s="6">
        <f t="shared" si="0"/>
        <v>488387</v>
      </c>
      <c r="G5" s="5">
        <f t="shared" ref="G5:H5" si="1">SUM(G6:G14)</f>
        <v>3851518</v>
      </c>
      <c r="H5" s="5">
        <f t="shared" si="1"/>
        <v>11114827</v>
      </c>
      <c r="I5" s="24"/>
      <c r="J5" s="5">
        <f>SUM(J6:J14)</f>
        <v>108941069</v>
      </c>
      <c r="K5" s="5">
        <f>SUM(K6:K14)</f>
        <v>116692765</v>
      </c>
      <c r="L5" s="5">
        <f>SUM(L6:L14)</f>
        <v>7751696</v>
      </c>
      <c r="O5" s="47">
        <f>J5+J17</f>
        <v>776103731</v>
      </c>
    </row>
    <row r="6" spans="1:15" s="9" customFormat="1" ht="15.5" hidden="1" x14ac:dyDescent="0.35">
      <c r="A6" s="33"/>
      <c r="B6" s="34" t="s">
        <v>3</v>
      </c>
      <c r="C6" s="34"/>
      <c r="D6" s="7">
        <v>6373023</v>
      </c>
      <c r="E6" s="8">
        <v>6446249</v>
      </c>
      <c r="F6" s="8">
        <v>73226</v>
      </c>
      <c r="G6" s="7">
        <f>J6-D6</f>
        <v>668449</v>
      </c>
      <c r="H6" s="7">
        <f>K6-E6</f>
        <v>837720</v>
      </c>
      <c r="I6" s="25"/>
      <c r="J6" s="7">
        <v>7041472</v>
      </c>
      <c r="K6" s="7">
        <v>7283969</v>
      </c>
      <c r="L6" s="7">
        <f>K6-J6</f>
        <v>242497</v>
      </c>
      <c r="O6" s="10"/>
    </row>
    <row r="7" spans="1:15" s="9" customFormat="1" ht="15.5" hidden="1" x14ac:dyDescent="0.35">
      <c r="A7" s="33"/>
      <c r="B7" s="34" t="s">
        <v>4</v>
      </c>
      <c r="C7" s="34"/>
      <c r="D7" s="7">
        <v>7129126</v>
      </c>
      <c r="E7" s="8">
        <v>7544280</v>
      </c>
      <c r="F7" s="8">
        <v>415154</v>
      </c>
      <c r="G7" s="7">
        <f t="shared" ref="G7:G14" si="2">J7-D7</f>
        <v>-241641</v>
      </c>
      <c r="H7" s="7">
        <f t="shared" ref="H7:H14" si="3">K7-E7</f>
        <v>-262790</v>
      </c>
      <c r="I7" s="25"/>
      <c r="J7" s="7">
        <v>6887485</v>
      </c>
      <c r="K7" s="7">
        <v>7281490</v>
      </c>
      <c r="L7" s="7">
        <f t="shared" ref="L7:L14" si="4">K7-J7</f>
        <v>394005</v>
      </c>
      <c r="O7" s="10"/>
    </row>
    <row r="8" spans="1:15" s="9" customFormat="1" ht="15.5" hidden="1" x14ac:dyDescent="0.35">
      <c r="A8" s="33"/>
      <c r="B8" s="34" t="s">
        <v>5</v>
      </c>
      <c r="C8" s="34"/>
      <c r="D8" s="7">
        <v>327072</v>
      </c>
      <c r="E8" s="8">
        <v>327370</v>
      </c>
      <c r="F8" s="8">
        <v>298</v>
      </c>
      <c r="G8" s="7">
        <f t="shared" si="2"/>
        <v>0</v>
      </c>
      <c r="H8" s="7">
        <f t="shared" si="3"/>
        <v>0</v>
      </c>
      <c r="I8" s="25"/>
      <c r="J8" s="7">
        <v>327072</v>
      </c>
      <c r="K8" s="7">
        <v>327370</v>
      </c>
      <c r="L8" s="7">
        <f t="shared" si="4"/>
        <v>298</v>
      </c>
      <c r="O8" s="10"/>
    </row>
    <row r="9" spans="1:15" s="9" customFormat="1" ht="15.5" hidden="1" x14ac:dyDescent="0.35">
      <c r="A9" s="33"/>
      <c r="B9" s="34" t="s">
        <v>6</v>
      </c>
      <c r="C9" s="34"/>
      <c r="D9" s="7">
        <v>16807944</v>
      </c>
      <c r="E9" s="8">
        <v>16780817</v>
      </c>
      <c r="F9" s="8">
        <v>-27127</v>
      </c>
      <c r="G9" s="7">
        <f t="shared" si="2"/>
        <v>1381118</v>
      </c>
      <c r="H9" s="7">
        <f t="shared" si="3"/>
        <v>1494118</v>
      </c>
      <c r="I9" s="25"/>
      <c r="J9" s="7">
        <v>18189062</v>
      </c>
      <c r="K9" s="7">
        <v>18274935</v>
      </c>
      <c r="L9" s="7">
        <f t="shared" si="4"/>
        <v>85873</v>
      </c>
      <c r="O9" s="10"/>
    </row>
    <row r="10" spans="1:15" s="9" customFormat="1" ht="15.5" hidden="1" x14ac:dyDescent="0.35">
      <c r="A10" s="33"/>
      <c r="B10" s="34" t="s">
        <v>7</v>
      </c>
      <c r="C10" s="34"/>
      <c r="D10" s="7">
        <v>7109101</v>
      </c>
      <c r="E10" s="8">
        <v>7184101</v>
      </c>
      <c r="F10" s="8">
        <v>75000</v>
      </c>
      <c r="G10" s="7">
        <f t="shared" si="2"/>
        <v>-685097</v>
      </c>
      <c r="H10" s="7">
        <f t="shared" si="3"/>
        <v>-793097</v>
      </c>
      <c r="I10" s="25"/>
      <c r="J10" s="7">
        <v>6424004</v>
      </c>
      <c r="K10" s="7">
        <v>6391004</v>
      </c>
      <c r="L10" s="7">
        <f t="shared" si="4"/>
        <v>-33000</v>
      </c>
      <c r="O10" s="10"/>
    </row>
    <row r="11" spans="1:15" s="9" customFormat="1" ht="15.5" hidden="1" x14ac:dyDescent="0.35">
      <c r="A11" s="33"/>
      <c r="B11" s="34" t="s">
        <v>8</v>
      </c>
      <c r="C11" s="34"/>
      <c r="D11" s="7">
        <v>44833390</v>
      </c>
      <c r="E11" s="8">
        <v>44568951</v>
      </c>
      <c r="F11" s="8">
        <v>-264439</v>
      </c>
      <c r="G11" s="7">
        <f t="shared" si="2"/>
        <v>749335</v>
      </c>
      <c r="H11" s="7">
        <f t="shared" si="3"/>
        <v>847935</v>
      </c>
      <c r="I11" s="25"/>
      <c r="J11" s="7">
        <v>45582725</v>
      </c>
      <c r="K11" s="7">
        <v>45416886</v>
      </c>
      <c r="L11" s="7">
        <f t="shared" si="4"/>
        <v>-165839</v>
      </c>
      <c r="O11" s="10"/>
    </row>
    <row r="12" spans="1:15" s="9" customFormat="1" ht="15.5" hidden="1" x14ac:dyDescent="0.35">
      <c r="A12" s="33"/>
      <c r="B12" s="34" t="s">
        <v>9</v>
      </c>
      <c r="C12" s="34"/>
      <c r="D12" s="7">
        <v>7463533</v>
      </c>
      <c r="E12" s="8">
        <v>7476601</v>
      </c>
      <c r="F12" s="8">
        <v>13068</v>
      </c>
      <c r="G12" s="7">
        <f t="shared" si="2"/>
        <v>785841</v>
      </c>
      <c r="H12" s="7">
        <f t="shared" si="3"/>
        <v>785841</v>
      </c>
      <c r="I12" s="25"/>
      <c r="J12" s="7">
        <v>8249374</v>
      </c>
      <c r="K12" s="7">
        <v>8262442</v>
      </c>
      <c r="L12" s="7">
        <f t="shared" si="4"/>
        <v>13068</v>
      </c>
      <c r="O12" s="10"/>
    </row>
    <row r="13" spans="1:15" s="9" customFormat="1" ht="15.5" hidden="1" x14ac:dyDescent="0.35">
      <c r="A13" s="33"/>
      <c r="B13" s="34" t="s">
        <v>10</v>
      </c>
      <c r="C13" s="34"/>
      <c r="D13" s="7">
        <v>700000</v>
      </c>
      <c r="E13" s="8">
        <v>700000</v>
      </c>
      <c r="F13" s="8">
        <v>0</v>
      </c>
      <c r="G13" s="7">
        <f t="shared" si="2"/>
        <v>905100</v>
      </c>
      <c r="H13" s="7">
        <f t="shared" si="3"/>
        <v>905100</v>
      </c>
      <c r="I13" s="25"/>
      <c r="J13" s="7">
        <v>1605100</v>
      </c>
      <c r="K13" s="7">
        <v>1605100</v>
      </c>
      <c r="L13" s="7">
        <f t="shared" si="4"/>
        <v>0</v>
      </c>
      <c r="O13" s="10"/>
    </row>
    <row r="14" spans="1:15" s="9" customFormat="1" ht="15.5" hidden="1" x14ac:dyDescent="0.35">
      <c r="A14" s="33"/>
      <c r="B14" s="34" t="s">
        <v>11</v>
      </c>
      <c r="C14" s="34"/>
      <c r="D14" s="7">
        <v>14346362</v>
      </c>
      <c r="E14" s="8">
        <v>14549569</v>
      </c>
      <c r="F14" s="8">
        <v>203207</v>
      </c>
      <c r="G14" s="7">
        <f t="shared" si="2"/>
        <v>288413</v>
      </c>
      <c r="H14" s="7">
        <f t="shared" si="3"/>
        <v>7300000</v>
      </c>
      <c r="I14" s="25"/>
      <c r="J14" s="7">
        <v>14634775</v>
      </c>
      <c r="K14" s="7">
        <v>21849569</v>
      </c>
      <c r="L14" s="7">
        <f t="shared" si="4"/>
        <v>7214794</v>
      </c>
      <c r="O14" s="10"/>
    </row>
    <row r="15" spans="1:15" hidden="1" x14ac:dyDescent="0.35">
      <c r="A15" s="29"/>
      <c r="B15" s="30"/>
      <c r="C15" s="30"/>
      <c r="D15" s="2"/>
      <c r="E15" s="3"/>
      <c r="F15" s="3"/>
      <c r="G15" s="2"/>
      <c r="H15" s="2"/>
      <c r="I15" s="23"/>
      <c r="J15" s="2"/>
      <c r="K15" s="2"/>
      <c r="L15" s="2"/>
    </row>
    <row r="16" spans="1:15" hidden="1" x14ac:dyDescent="0.35">
      <c r="A16" s="29"/>
      <c r="B16" s="30"/>
      <c r="C16" s="30"/>
      <c r="D16" s="2"/>
      <c r="E16" s="3"/>
      <c r="F16" s="3"/>
      <c r="G16" s="2"/>
      <c r="H16" s="2"/>
      <c r="I16" s="23"/>
      <c r="J16" s="2"/>
      <c r="K16" s="2"/>
      <c r="L16" s="2"/>
    </row>
    <row r="17" spans="1:15" s="1" customFormat="1" ht="18.5" hidden="1" x14ac:dyDescent="0.45">
      <c r="A17" s="31" t="s">
        <v>12</v>
      </c>
      <c r="B17" s="32"/>
      <c r="C17" s="32"/>
      <c r="D17" s="5">
        <f t="shared" ref="D17:F17" si="5">SUM(D18:D24)</f>
        <v>657828283</v>
      </c>
      <c r="E17" s="6">
        <f t="shared" si="5"/>
        <v>668667961</v>
      </c>
      <c r="F17" s="6">
        <f t="shared" si="5"/>
        <v>10839678</v>
      </c>
      <c r="G17" s="5">
        <f t="shared" ref="G17:H17" si="6">SUM(G18:G24)</f>
        <v>9334379</v>
      </c>
      <c r="H17" s="5">
        <f t="shared" si="6"/>
        <v>-27850130</v>
      </c>
      <c r="I17" s="24"/>
      <c r="J17" s="5">
        <f>SUM(J18:J24)</f>
        <v>667162662</v>
      </c>
      <c r="K17" s="5">
        <f>SUM(K18:K24)</f>
        <v>640817831</v>
      </c>
      <c r="L17" s="5">
        <f>SUM(L18:L24)</f>
        <v>-26344831</v>
      </c>
      <c r="O17" s="47">
        <v>-18593134.75999999</v>
      </c>
    </row>
    <row r="18" spans="1:15" s="9" customFormat="1" ht="15.5" hidden="1" x14ac:dyDescent="0.35">
      <c r="A18" s="33"/>
      <c r="B18" s="34" t="s">
        <v>13</v>
      </c>
      <c r="C18" s="34"/>
      <c r="D18" s="7">
        <v>2256107</v>
      </c>
      <c r="E18" s="8">
        <v>2356592</v>
      </c>
      <c r="F18" s="8">
        <v>100485</v>
      </c>
      <c r="G18" s="7">
        <f t="shared" ref="G18" si="7">J18-D18</f>
        <v>-44280</v>
      </c>
      <c r="H18" s="7">
        <f t="shared" ref="H18" si="8">K18-E18</f>
        <v>36000</v>
      </c>
      <c r="I18" s="25"/>
      <c r="J18" s="7">
        <v>2211827</v>
      </c>
      <c r="K18" s="7">
        <v>2392592</v>
      </c>
      <c r="L18" s="7">
        <f t="shared" ref="L18:L24" si="9">K18-J18</f>
        <v>180765</v>
      </c>
      <c r="O18" s="10"/>
    </row>
    <row r="19" spans="1:15" s="9" customFormat="1" ht="15.5" hidden="1" x14ac:dyDescent="0.35">
      <c r="A19" s="33"/>
      <c r="B19" s="34" t="s">
        <v>14</v>
      </c>
      <c r="C19" s="34"/>
      <c r="D19" s="7">
        <v>213993756</v>
      </c>
      <c r="E19" s="10">
        <v>216166845</v>
      </c>
      <c r="F19" s="8">
        <v>2173089</v>
      </c>
      <c r="G19" s="7">
        <f t="shared" ref="G19:G24" si="10">J19-D19</f>
        <v>567651</v>
      </c>
      <c r="H19" s="7">
        <f t="shared" ref="H19:H24" si="11">K19-E19</f>
        <v>-13603000</v>
      </c>
      <c r="I19" s="25"/>
      <c r="J19" s="7">
        <v>214561407</v>
      </c>
      <c r="K19" s="7">
        <v>202563845</v>
      </c>
      <c r="L19" s="7">
        <f t="shared" si="9"/>
        <v>-11997562</v>
      </c>
      <c r="O19" s="10">
        <f>L5+L17</f>
        <v>-18593135</v>
      </c>
    </row>
    <row r="20" spans="1:15" s="9" customFormat="1" ht="15.5" hidden="1" x14ac:dyDescent="0.35">
      <c r="A20" s="33"/>
      <c r="B20" s="34" t="s">
        <v>15</v>
      </c>
      <c r="C20" s="34"/>
      <c r="D20" s="7">
        <v>141927122</v>
      </c>
      <c r="E20" s="10">
        <v>144035523</v>
      </c>
      <c r="F20" s="8">
        <v>2108401</v>
      </c>
      <c r="G20" s="7">
        <f t="shared" si="10"/>
        <v>-1453953</v>
      </c>
      <c r="H20" s="7">
        <f t="shared" si="11"/>
        <v>-14188549</v>
      </c>
      <c r="I20" s="25"/>
      <c r="J20" s="7">
        <v>140473169</v>
      </c>
      <c r="K20" s="7">
        <v>129846974</v>
      </c>
      <c r="L20" s="7">
        <f t="shared" si="9"/>
        <v>-10626195</v>
      </c>
      <c r="O20" s="10"/>
    </row>
    <row r="21" spans="1:15" s="9" customFormat="1" ht="15.5" hidden="1" x14ac:dyDescent="0.35">
      <c r="A21" s="33"/>
      <c r="B21" s="34" t="s">
        <v>16</v>
      </c>
      <c r="C21" s="34"/>
      <c r="D21" s="7">
        <v>159427950</v>
      </c>
      <c r="E21" s="10">
        <v>162755285</v>
      </c>
      <c r="F21" s="8">
        <v>3327335</v>
      </c>
      <c r="G21" s="7">
        <f t="shared" si="10"/>
        <v>7592276</v>
      </c>
      <c r="H21" s="7">
        <f t="shared" si="11"/>
        <v>2336180</v>
      </c>
      <c r="I21" s="25"/>
      <c r="J21" s="7">
        <v>167020226</v>
      </c>
      <c r="K21" s="7">
        <v>165091465</v>
      </c>
      <c r="L21" s="7">
        <f t="shared" si="9"/>
        <v>-1928761</v>
      </c>
      <c r="O21" s="10"/>
    </row>
    <row r="22" spans="1:15" s="9" customFormat="1" ht="15.5" hidden="1" x14ac:dyDescent="0.35">
      <c r="A22" s="33"/>
      <c r="B22" s="34" t="s">
        <v>17</v>
      </c>
      <c r="C22" s="34"/>
      <c r="D22" s="7">
        <v>35227245</v>
      </c>
      <c r="E22" s="10">
        <v>37428567</v>
      </c>
      <c r="F22" s="8">
        <v>2201322</v>
      </c>
      <c r="G22" s="7">
        <f t="shared" si="10"/>
        <v>2349000</v>
      </c>
      <c r="H22" s="7">
        <f t="shared" si="11"/>
        <v>-2080000</v>
      </c>
      <c r="I22" s="25"/>
      <c r="J22" s="7">
        <v>37576245</v>
      </c>
      <c r="K22" s="7">
        <v>35348567</v>
      </c>
      <c r="L22" s="7">
        <f t="shared" si="9"/>
        <v>-2227678</v>
      </c>
      <c r="O22" s="10"/>
    </row>
    <row r="23" spans="1:15" s="9" customFormat="1" ht="15.5" hidden="1" x14ac:dyDescent="0.35">
      <c r="A23" s="33"/>
      <c r="B23" s="34" t="s">
        <v>18</v>
      </c>
      <c r="C23" s="34"/>
      <c r="D23" s="7">
        <v>56734432</v>
      </c>
      <c r="E23" s="10">
        <v>57581480</v>
      </c>
      <c r="F23" s="8">
        <v>847048</v>
      </c>
      <c r="G23" s="7">
        <f t="shared" si="10"/>
        <v>1370000</v>
      </c>
      <c r="H23" s="7">
        <f t="shared" si="11"/>
        <v>387554</v>
      </c>
      <c r="I23" s="25"/>
      <c r="J23" s="7">
        <v>58104432</v>
      </c>
      <c r="K23" s="7">
        <v>57969034</v>
      </c>
      <c r="L23" s="7">
        <f t="shared" si="9"/>
        <v>-135398</v>
      </c>
      <c r="O23" s="10"/>
    </row>
    <row r="24" spans="1:15" s="9" customFormat="1" ht="15.5" hidden="1" x14ac:dyDescent="0.35">
      <c r="A24" s="33"/>
      <c r="B24" s="34" t="s">
        <v>19</v>
      </c>
      <c r="C24" s="34"/>
      <c r="D24" s="7">
        <v>48261671</v>
      </c>
      <c r="E24" s="8">
        <v>48343669</v>
      </c>
      <c r="F24" s="8">
        <v>81998</v>
      </c>
      <c r="G24" s="7">
        <f t="shared" si="10"/>
        <v>-1046315</v>
      </c>
      <c r="H24" s="7">
        <f t="shared" si="11"/>
        <v>-738315</v>
      </c>
      <c r="I24" s="25"/>
      <c r="J24" s="7">
        <v>47215356</v>
      </c>
      <c r="K24" s="7">
        <v>47605354</v>
      </c>
      <c r="L24" s="7">
        <f t="shared" si="9"/>
        <v>389998</v>
      </c>
      <c r="O24" s="10"/>
    </row>
    <row r="25" spans="1:15" hidden="1" x14ac:dyDescent="0.35">
      <c r="A25" s="35"/>
      <c r="B25" s="36"/>
      <c r="C25" s="36"/>
      <c r="D25" s="11"/>
      <c r="E25" s="12"/>
      <c r="F25" s="12"/>
      <c r="G25" s="11"/>
      <c r="H25" s="11"/>
      <c r="I25" s="26"/>
      <c r="J25" s="11"/>
      <c r="K25" s="11"/>
      <c r="L25" s="11"/>
    </row>
    <row r="26" spans="1:15" hidden="1" x14ac:dyDescent="0.35"/>
    <row r="27" spans="1:15" hidden="1" x14ac:dyDescent="0.35">
      <c r="G27" s="4"/>
      <c r="H27" s="4"/>
    </row>
    <row r="28" spans="1:15" hidden="1" x14ac:dyDescent="0.35">
      <c r="D28" s="4">
        <f>D5+D17</f>
        <v>762917834</v>
      </c>
      <c r="E28" s="4">
        <f>E5+E17</f>
        <v>774245899</v>
      </c>
      <c r="F28" s="4">
        <f>E28-D28</f>
        <v>11328065</v>
      </c>
      <c r="G28" s="4">
        <f t="shared" ref="G28:H28" si="12">G5+G17</f>
        <v>13185897</v>
      </c>
      <c r="H28" s="4">
        <f t="shared" si="12"/>
        <v>-16735303</v>
      </c>
      <c r="J28" s="4">
        <f>J5+J17</f>
        <v>776103731</v>
      </c>
      <c r="K28" s="4">
        <f>K5+K17</f>
        <v>757510596</v>
      </c>
      <c r="L28" s="4">
        <f>L5+L17</f>
        <v>-18593135</v>
      </c>
    </row>
    <row r="29" spans="1:15" ht="21" x14ac:dyDescent="0.5">
      <c r="A29" s="27" t="s">
        <v>28</v>
      </c>
      <c r="B29" s="17"/>
      <c r="C29" s="17"/>
      <c r="D29" s="16"/>
      <c r="E29" s="17"/>
      <c r="F29" s="28"/>
      <c r="G29" s="17"/>
      <c r="H29" s="17"/>
      <c r="I29" s="38"/>
      <c r="J29" s="16"/>
      <c r="K29" s="17"/>
      <c r="L29" s="28"/>
    </row>
    <row r="30" spans="1:15" ht="18.5" x14ac:dyDescent="0.45">
      <c r="A30" s="19"/>
      <c r="B30" s="20"/>
      <c r="C30" s="20"/>
      <c r="D30" s="57" t="s">
        <v>37</v>
      </c>
      <c r="E30" s="58"/>
      <c r="F30" s="59"/>
      <c r="G30" s="57" t="s">
        <v>1</v>
      </c>
      <c r="H30" s="59"/>
      <c r="I30" s="21"/>
      <c r="J30" s="57" t="s">
        <v>32</v>
      </c>
      <c r="K30" s="58"/>
      <c r="L30" s="59"/>
    </row>
    <row r="31" spans="1:15" ht="18.5" x14ac:dyDescent="0.45">
      <c r="A31" s="19"/>
      <c r="B31" s="20"/>
      <c r="C31" s="20"/>
      <c r="D31" s="57" t="s">
        <v>29</v>
      </c>
      <c r="E31" s="58"/>
      <c r="F31" s="59"/>
      <c r="G31" s="57"/>
      <c r="H31" s="59"/>
      <c r="I31" s="21"/>
      <c r="J31" s="57" t="s">
        <v>29</v>
      </c>
      <c r="K31" s="58"/>
      <c r="L31" s="59"/>
    </row>
    <row r="32" spans="1:15" ht="32" x14ac:dyDescent="0.45">
      <c r="A32" s="19"/>
      <c r="B32" s="20"/>
      <c r="C32" s="20"/>
      <c r="D32" s="44" t="s">
        <v>33</v>
      </c>
      <c r="E32" s="45" t="s">
        <v>31</v>
      </c>
      <c r="F32" s="45" t="s">
        <v>35</v>
      </c>
      <c r="G32" s="44" t="s">
        <v>33</v>
      </c>
      <c r="H32" s="45" t="s">
        <v>34</v>
      </c>
      <c r="I32" s="46"/>
      <c r="J32" s="44" t="s">
        <v>33</v>
      </c>
      <c r="K32" s="45" t="s">
        <v>34</v>
      </c>
      <c r="L32" s="44" t="s">
        <v>35</v>
      </c>
    </row>
    <row r="33" spans="1:15" ht="18.5" x14ac:dyDescent="0.45">
      <c r="A33" s="37" t="s">
        <v>30</v>
      </c>
      <c r="B33" s="30"/>
      <c r="C33" s="30"/>
      <c r="D33" s="13"/>
      <c r="E33" s="14"/>
      <c r="F33" s="14"/>
      <c r="G33" s="15"/>
      <c r="H33" s="15"/>
      <c r="I33" s="22"/>
      <c r="J33" s="13"/>
      <c r="K33" s="13"/>
      <c r="L33" s="13"/>
    </row>
    <row r="34" spans="1:15" x14ac:dyDescent="0.35">
      <c r="A34" s="29"/>
      <c r="B34" s="30"/>
      <c r="C34" s="30"/>
      <c r="D34" s="2"/>
      <c r="E34" s="3"/>
      <c r="F34" s="3"/>
      <c r="G34" s="2"/>
      <c r="H34" s="2"/>
      <c r="I34" s="23"/>
      <c r="J34" s="2"/>
      <c r="K34" s="2"/>
      <c r="L34" s="2"/>
    </row>
    <row r="35" spans="1:15" s="1" customFormat="1" ht="18.5" x14ac:dyDescent="0.45">
      <c r="A35" s="31" t="s">
        <v>20</v>
      </c>
      <c r="B35" s="32"/>
      <c r="C35" s="32"/>
      <c r="D35" s="5">
        <f t="shared" ref="D35:F35" si="13">SUM(D36:D44)</f>
        <v>105089.55099999999</v>
      </c>
      <c r="E35" s="6">
        <f t="shared" si="13"/>
        <v>105577.93800000001</v>
      </c>
      <c r="F35" s="6">
        <f t="shared" si="13"/>
        <v>488.38699999999989</v>
      </c>
      <c r="G35" s="5">
        <f t="shared" ref="G35:H35" si="14">SUM(G36:G44)</f>
        <v>3851.518</v>
      </c>
      <c r="H35" s="5">
        <f t="shared" si="14"/>
        <v>11114.826999999999</v>
      </c>
      <c r="I35" s="24"/>
      <c r="J35" s="5">
        <f>SUM(J36:J44)</f>
        <v>108941.069</v>
      </c>
      <c r="K35" s="5">
        <f>SUM(K36:K44)</f>
        <v>116692.76500000001</v>
      </c>
      <c r="L35" s="5">
        <f>SUM(L36:L44)</f>
        <v>7751.6959999999999</v>
      </c>
      <c r="O35" s="47"/>
    </row>
    <row r="36" spans="1:15" ht="15.5" hidden="1" x14ac:dyDescent="0.35">
      <c r="A36" s="33"/>
      <c r="B36" s="34" t="s">
        <v>3</v>
      </c>
      <c r="C36" s="34"/>
      <c r="D36" s="7">
        <f>D6/1000</f>
        <v>6373.0230000000001</v>
      </c>
      <c r="E36" s="7">
        <f t="shared" ref="E36:F36" si="15">E6/1000</f>
        <v>6446.2489999999998</v>
      </c>
      <c r="F36" s="7">
        <f t="shared" si="15"/>
        <v>73.225999999999999</v>
      </c>
      <c r="G36" s="8">
        <f t="shared" ref="G36:H36" si="16">G6/1000</f>
        <v>668.44899999999996</v>
      </c>
      <c r="H36" s="8">
        <f t="shared" si="16"/>
        <v>837.72</v>
      </c>
      <c r="I36" s="25"/>
      <c r="J36" s="7">
        <f>J6/1000</f>
        <v>7041.4719999999998</v>
      </c>
      <c r="K36" s="7">
        <f>K6/1000</f>
        <v>7283.9690000000001</v>
      </c>
      <c r="L36" s="7">
        <f>L6/1000</f>
        <v>242.49700000000001</v>
      </c>
    </row>
    <row r="37" spans="1:15" ht="15.5" hidden="1" x14ac:dyDescent="0.35">
      <c r="A37" s="33"/>
      <c r="B37" s="34" t="s">
        <v>4</v>
      </c>
      <c r="C37" s="34"/>
      <c r="D37" s="7">
        <f t="shared" ref="D37:H37" si="17">D7/1000</f>
        <v>7129.1260000000002</v>
      </c>
      <c r="E37" s="7">
        <f t="shared" si="17"/>
        <v>7544.28</v>
      </c>
      <c r="F37" s="7">
        <f t="shared" si="17"/>
        <v>415.154</v>
      </c>
      <c r="G37" s="8">
        <f t="shared" si="17"/>
        <v>-241.64099999999999</v>
      </c>
      <c r="H37" s="8">
        <f t="shared" si="17"/>
        <v>-262.79000000000002</v>
      </c>
      <c r="I37" s="25"/>
      <c r="J37" s="7">
        <f t="shared" ref="J37:L37" si="18">J7/1000</f>
        <v>6887.4849999999997</v>
      </c>
      <c r="K37" s="7">
        <f t="shared" si="18"/>
        <v>7281.49</v>
      </c>
      <c r="L37" s="7">
        <f t="shared" si="18"/>
        <v>394.005</v>
      </c>
    </row>
    <row r="38" spans="1:15" ht="15.5" hidden="1" x14ac:dyDescent="0.35">
      <c r="A38" s="33"/>
      <c r="B38" s="34" t="s">
        <v>5</v>
      </c>
      <c r="C38" s="34"/>
      <c r="D38" s="7">
        <f t="shared" ref="D38:H38" si="19">D8/1000</f>
        <v>327.072</v>
      </c>
      <c r="E38" s="7">
        <f t="shared" si="19"/>
        <v>327.37</v>
      </c>
      <c r="F38" s="7">
        <f t="shared" si="19"/>
        <v>0.29799999999999999</v>
      </c>
      <c r="G38" s="8">
        <f t="shared" si="19"/>
        <v>0</v>
      </c>
      <c r="H38" s="8">
        <f t="shared" si="19"/>
        <v>0</v>
      </c>
      <c r="I38" s="25"/>
      <c r="J38" s="7">
        <f t="shared" ref="J38:L38" si="20">J8/1000</f>
        <v>327.072</v>
      </c>
      <c r="K38" s="7">
        <f t="shared" si="20"/>
        <v>327.37</v>
      </c>
      <c r="L38" s="7">
        <f t="shared" si="20"/>
        <v>0.29799999999999999</v>
      </c>
    </row>
    <row r="39" spans="1:15" ht="15.5" hidden="1" x14ac:dyDescent="0.35">
      <c r="A39" s="33"/>
      <c r="B39" s="34" t="s">
        <v>6</v>
      </c>
      <c r="C39" s="34"/>
      <c r="D39" s="7">
        <f t="shared" ref="D39:H39" si="21">D9/1000</f>
        <v>16807.944</v>
      </c>
      <c r="E39" s="7">
        <f t="shared" si="21"/>
        <v>16780.816999999999</v>
      </c>
      <c r="F39" s="7">
        <f t="shared" si="21"/>
        <v>-27.126999999999999</v>
      </c>
      <c r="G39" s="8">
        <f t="shared" si="21"/>
        <v>1381.1179999999999</v>
      </c>
      <c r="H39" s="8">
        <f t="shared" si="21"/>
        <v>1494.1179999999999</v>
      </c>
      <c r="I39" s="25"/>
      <c r="J39" s="7">
        <f t="shared" ref="J39:L39" si="22">J9/1000</f>
        <v>18189.062000000002</v>
      </c>
      <c r="K39" s="7">
        <f t="shared" si="22"/>
        <v>18274.935000000001</v>
      </c>
      <c r="L39" s="7">
        <f t="shared" si="22"/>
        <v>85.873000000000005</v>
      </c>
    </row>
    <row r="40" spans="1:15" ht="15.5" hidden="1" x14ac:dyDescent="0.35">
      <c r="A40" s="33"/>
      <c r="B40" s="34" t="s">
        <v>7</v>
      </c>
      <c r="C40" s="34"/>
      <c r="D40" s="7">
        <f t="shared" ref="D40:H40" si="23">D10/1000</f>
        <v>7109.1009999999997</v>
      </c>
      <c r="E40" s="7">
        <f t="shared" si="23"/>
        <v>7184.1009999999997</v>
      </c>
      <c r="F40" s="7">
        <f t="shared" si="23"/>
        <v>75</v>
      </c>
      <c r="G40" s="8">
        <f t="shared" si="23"/>
        <v>-685.09699999999998</v>
      </c>
      <c r="H40" s="8">
        <f t="shared" si="23"/>
        <v>-793.09699999999998</v>
      </c>
      <c r="I40" s="25"/>
      <c r="J40" s="7">
        <f t="shared" ref="J40:L40" si="24">J10/1000</f>
        <v>6424.0039999999999</v>
      </c>
      <c r="K40" s="7">
        <f t="shared" si="24"/>
        <v>6391.0039999999999</v>
      </c>
      <c r="L40" s="7">
        <f t="shared" si="24"/>
        <v>-33</v>
      </c>
    </row>
    <row r="41" spans="1:15" ht="15.5" hidden="1" x14ac:dyDescent="0.35">
      <c r="A41" s="33"/>
      <c r="B41" s="34" t="s">
        <v>8</v>
      </c>
      <c r="C41" s="34"/>
      <c r="D41" s="7">
        <f t="shared" ref="D41:H41" si="25">D11/1000</f>
        <v>44833.39</v>
      </c>
      <c r="E41" s="7">
        <f t="shared" si="25"/>
        <v>44568.951000000001</v>
      </c>
      <c r="F41" s="7">
        <f t="shared" si="25"/>
        <v>-264.43900000000002</v>
      </c>
      <c r="G41" s="8">
        <f t="shared" si="25"/>
        <v>749.33500000000004</v>
      </c>
      <c r="H41" s="8">
        <f t="shared" si="25"/>
        <v>847.93499999999995</v>
      </c>
      <c r="I41" s="25"/>
      <c r="J41" s="7">
        <f t="shared" ref="J41:L41" si="26">J11/1000</f>
        <v>45582.724999999999</v>
      </c>
      <c r="K41" s="7">
        <f t="shared" si="26"/>
        <v>45416.885999999999</v>
      </c>
      <c r="L41" s="7">
        <f t="shared" si="26"/>
        <v>-165.839</v>
      </c>
    </row>
    <row r="42" spans="1:15" ht="15.5" hidden="1" x14ac:dyDescent="0.35">
      <c r="A42" s="33"/>
      <c r="B42" s="34" t="s">
        <v>9</v>
      </c>
      <c r="C42" s="34"/>
      <c r="D42" s="7">
        <f t="shared" ref="D42:H42" si="27">D12/1000</f>
        <v>7463.5330000000004</v>
      </c>
      <c r="E42" s="7">
        <f t="shared" si="27"/>
        <v>7476.6009999999997</v>
      </c>
      <c r="F42" s="7">
        <f t="shared" si="27"/>
        <v>13.068</v>
      </c>
      <c r="G42" s="8">
        <f t="shared" si="27"/>
        <v>785.84100000000001</v>
      </c>
      <c r="H42" s="8">
        <f t="shared" si="27"/>
        <v>785.84100000000001</v>
      </c>
      <c r="I42" s="25"/>
      <c r="J42" s="7">
        <f t="shared" ref="J42:L42" si="28">J12/1000</f>
        <v>8249.3739999999998</v>
      </c>
      <c r="K42" s="7">
        <f t="shared" si="28"/>
        <v>8262.4419999999991</v>
      </c>
      <c r="L42" s="7">
        <f t="shared" si="28"/>
        <v>13.068</v>
      </c>
    </row>
    <row r="43" spans="1:15" ht="15.5" hidden="1" x14ac:dyDescent="0.35">
      <c r="A43" s="33"/>
      <c r="B43" s="34" t="s">
        <v>10</v>
      </c>
      <c r="C43" s="34"/>
      <c r="D43" s="7">
        <f t="shared" ref="D43:H44" si="29">D13/1000</f>
        <v>700</v>
      </c>
      <c r="E43" s="7">
        <f t="shared" si="29"/>
        <v>700</v>
      </c>
      <c r="F43" s="7">
        <f t="shared" si="29"/>
        <v>0</v>
      </c>
      <c r="G43" s="8">
        <f t="shared" si="29"/>
        <v>905.1</v>
      </c>
      <c r="H43" s="8">
        <f t="shared" si="29"/>
        <v>905.1</v>
      </c>
      <c r="I43" s="25"/>
      <c r="J43" s="7">
        <f t="shared" ref="J43:L43" si="30">J13/1000</f>
        <v>1605.1</v>
      </c>
      <c r="K43" s="7">
        <f t="shared" si="30"/>
        <v>1605.1</v>
      </c>
      <c r="L43" s="7">
        <f t="shared" si="30"/>
        <v>0</v>
      </c>
    </row>
    <row r="44" spans="1:15" ht="15.5" hidden="1" x14ac:dyDescent="0.35">
      <c r="A44" s="33"/>
      <c r="B44" s="34" t="s">
        <v>11</v>
      </c>
      <c r="C44" s="34"/>
      <c r="D44" s="7">
        <f t="shared" ref="D44:F44" si="31">D14/1000</f>
        <v>14346.361999999999</v>
      </c>
      <c r="E44" s="7">
        <f t="shared" si="31"/>
        <v>14549.569</v>
      </c>
      <c r="F44" s="7">
        <f t="shared" si="31"/>
        <v>203.20699999999999</v>
      </c>
      <c r="G44" s="8">
        <f t="shared" si="29"/>
        <v>288.41300000000001</v>
      </c>
      <c r="H44" s="8">
        <f t="shared" si="29"/>
        <v>7300</v>
      </c>
      <c r="I44" s="25"/>
      <c r="J44" s="7">
        <f t="shared" ref="J44:L44" si="32">J14/1000</f>
        <v>14634.775</v>
      </c>
      <c r="K44" s="7">
        <f t="shared" si="32"/>
        <v>21849.569</v>
      </c>
      <c r="L44" s="7">
        <f t="shared" si="32"/>
        <v>7214.7939999999999</v>
      </c>
    </row>
    <row r="45" spans="1:15" hidden="1" x14ac:dyDescent="0.35">
      <c r="A45" s="29"/>
      <c r="B45" s="30"/>
      <c r="C45" s="30"/>
      <c r="D45" s="2"/>
      <c r="E45" s="3"/>
      <c r="F45" s="3"/>
      <c r="G45" s="2"/>
      <c r="H45" s="2"/>
      <c r="I45" s="23"/>
      <c r="J45" s="2"/>
      <c r="K45" s="2"/>
      <c r="L45" s="2"/>
    </row>
    <row r="46" spans="1:15" x14ac:dyDescent="0.35">
      <c r="A46" s="29"/>
      <c r="B46" s="30"/>
      <c r="C46" s="30"/>
      <c r="D46" s="2"/>
      <c r="E46" s="3"/>
      <c r="F46" s="3"/>
      <c r="G46" s="2"/>
      <c r="H46" s="2"/>
      <c r="I46" s="23"/>
      <c r="J46" s="2"/>
      <c r="K46" s="2"/>
      <c r="L46" s="2"/>
    </row>
    <row r="47" spans="1:15" ht="18.5" x14ac:dyDescent="0.45">
      <c r="A47" s="31" t="s">
        <v>12</v>
      </c>
      <c r="B47" s="32"/>
      <c r="C47" s="32"/>
      <c r="D47" s="5">
        <f t="shared" ref="D47:F47" si="33">SUM(D48:D54)</f>
        <v>657828.28300000005</v>
      </c>
      <c r="E47" s="6">
        <f t="shared" si="33"/>
        <v>668667.96100000001</v>
      </c>
      <c r="F47" s="6">
        <f t="shared" si="33"/>
        <v>10839.678000000002</v>
      </c>
      <c r="G47" s="5">
        <f t="shared" ref="G47:H47" si="34">SUM(G48:G54)</f>
        <v>9334.378999999999</v>
      </c>
      <c r="H47" s="5">
        <f t="shared" si="34"/>
        <v>-27850.129999999997</v>
      </c>
      <c r="I47" s="24"/>
      <c r="J47" s="5">
        <f>SUM(J48:J54)</f>
        <v>667162.66200000001</v>
      </c>
      <c r="K47" s="5">
        <f>SUM(K48:K54)</f>
        <v>640817.83100000012</v>
      </c>
      <c r="L47" s="5">
        <f>SUM(L48:L54)</f>
        <v>-26344.830999999998</v>
      </c>
    </row>
    <row r="48" spans="1:15" ht="15.5" x14ac:dyDescent="0.35">
      <c r="A48" s="33" t="s">
        <v>21</v>
      </c>
      <c r="B48" s="34"/>
      <c r="C48" s="34"/>
      <c r="D48" s="7">
        <f>D18/1000</f>
        <v>2256.107</v>
      </c>
      <c r="E48" s="7">
        <f>E18/1000</f>
        <v>2356.5920000000001</v>
      </c>
      <c r="F48" s="7">
        <f>F18/1000</f>
        <v>100.485</v>
      </c>
      <c r="G48" s="8">
        <f t="shared" ref="G48:H48" si="35">G18/1000</f>
        <v>-44.28</v>
      </c>
      <c r="H48" s="8">
        <f t="shared" si="35"/>
        <v>36</v>
      </c>
      <c r="I48" s="25"/>
      <c r="J48" s="7">
        <f t="shared" ref="J48:L48" si="36">J18/1000</f>
        <v>2211.8270000000002</v>
      </c>
      <c r="K48" s="7">
        <f t="shared" si="36"/>
        <v>2392.5920000000001</v>
      </c>
      <c r="L48" s="7">
        <f t="shared" si="36"/>
        <v>180.76499999999999</v>
      </c>
    </row>
    <row r="49" spans="1:12" ht="15.5" x14ac:dyDescent="0.35">
      <c r="A49" s="33" t="s">
        <v>22</v>
      </c>
      <c r="B49" s="34"/>
      <c r="C49" s="34"/>
      <c r="D49" s="7">
        <f t="shared" ref="D49:H49" si="37">D19/1000</f>
        <v>213993.75599999999</v>
      </c>
      <c r="E49" s="7">
        <f t="shared" si="37"/>
        <v>216166.845</v>
      </c>
      <c r="F49" s="7">
        <f t="shared" si="37"/>
        <v>2173.0889999999999</v>
      </c>
      <c r="G49" s="8">
        <f t="shared" si="37"/>
        <v>567.65099999999995</v>
      </c>
      <c r="H49" s="8">
        <f t="shared" si="37"/>
        <v>-13603</v>
      </c>
      <c r="I49" s="25"/>
      <c r="J49" s="7">
        <f t="shared" ref="J49:L49" si="38">J19/1000</f>
        <v>214561.40700000001</v>
      </c>
      <c r="K49" s="7">
        <f t="shared" si="38"/>
        <v>202563.845</v>
      </c>
      <c r="L49" s="7">
        <f t="shared" si="38"/>
        <v>-11997.562</v>
      </c>
    </row>
    <row r="50" spans="1:12" ht="15.5" x14ac:dyDescent="0.35">
      <c r="A50" s="33" t="s">
        <v>23</v>
      </c>
      <c r="B50" s="34"/>
      <c r="C50" s="34"/>
      <c r="D50" s="7">
        <f t="shared" ref="D50:H50" si="39">D20/1000</f>
        <v>141927.122</v>
      </c>
      <c r="E50" s="7">
        <f t="shared" si="39"/>
        <v>144035.52299999999</v>
      </c>
      <c r="F50" s="7">
        <f t="shared" si="39"/>
        <v>2108.4009999999998</v>
      </c>
      <c r="G50" s="8">
        <f t="shared" si="39"/>
        <v>-1453.953</v>
      </c>
      <c r="H50" s="8">
        <f t="shared" si="39"/>
        <v>-14188.549000000001</v>
      </c>
      <c r="I50" s="25"/>
      <c r="J50" s="7">
        <f t="shared" ref="J50:L50" si="40">J20/1000</f>
        <v>140473.16899999999</v>
      </c>
      <c r="K50" s="7">
        <f t="shared" si="40"/>
        <v>129846.974</v>
      </c>
      <c r="L50" s="7">
        <f t="shared" si="40"/>
        <v>-10626.195</v>
      </c>
    </row>
    <row r="51" spans="1:12" ht="15.5" x14ac:dyDescent="0.35">
      <c r="A51" s="33" t="s">
        <v>24</v>
      </c>
      <c r="B51" s="34"/>
      <c r="C51" s="34"/>
      <c r="D51" s="7">
        <f t="shared" ref="D51:H51" si="41">D21/1000</f>
        <v>159427.95000000001</v>
      </c>
      <c r="E51" s="7">
        <f t="shared" si="41"/>
        <v>162755.285</v>
      </c>
      <c r="F51" s="7">
        <f t="shared" si="41"/>
        <v>3327.335</v>
      </c>
      <c r="G51" s="8">
        <f t="shared" si="41"/>
        <v>7592.2759999999998</v>
      </c>
      <c r="H51" s="8">
        <f t="shared" si="41"/>
        <v>2336.1799999999998</v>
      </c>
      <c r="I51" s="25"/>
      <c r="J51" s="7">
        <f t="shared" ref="J51:L51" si="42">J21/1000</f>
        <v>167020.226</v>
      </c>
      <c r="K51" s="7">
        <f t="shared" si="42"/>
        <v>165091.465</v>
      </c>
      <c r="L51" s="7">
        <f t="shared" si="42"/>
        <v>-1928.761</v>
      </c>
    </row>
    <row r="52" spans="1:12" ht="15.5" x14ac:dyDescent="0.35">
      <c r="A52" s="33" t="s">
        <v>25</v>
      </c>
      <c r="B52" s="34"/>
      <c r="C52" s="34"/>
      <c r="D52" s="7">
        <f t="shared" ref="D52:H52" si="43">D22/1000</f>
        <v>35227.245000000003</v>
      </c>
      <c r="E52" s="7">
        <f t="shared" si="43"/>
        <v>37428.567000000003</v>
      </c>
      <c r="F52" s="7">
        <f t="shared" si="43"/>
        <v>2201.3220000000001</v>
      </c>
      <c r="G52" s="8">
        <f t="shared" si="43"/>
        <v>2349</v>
      </c>
      <c r="H52" s="8">
        <f t="shared" si="43"/>
        <v>-2080</v>
      </c>
      <c r="I52" s="25"/>
      <c r="J52" s="7">
        <f t="shared" ref="J52:L52" si="44">J22/1000</f>
        <v>37576.245000000003</v>
      </c>
      <c r="K52" s="7">
        <f t="shared" si="44"/>
        <v>35348.567000000003</v>
      </c>
      <c r="L52" s="7">
        <f t="shared" si="44"/>
        <v>-2227.6779999999999</v>
      </c>
    </row>
    <row r="53" spans="1:12" ht="15.5" x14ac:dyDescent="0.35">
      <c r="A53" s="33" t="s">
        <v>26</v>
      </c>
      <c r="B53" s="34"/>
      <c r="C53" s="34"/>
      <c r="D53" s="7">
        <f t="shared" ref="D53:H53" si="45">D23/1000</f>
        <v>56734.432000000001</v>
      </c>
      <c r="E53" s="7">
        <f t="shared" si="45"/>
        <v>57581.48</v>
      </c>
      <c r="F53" s="7">
        <f t="shared" si="45"/>
        <v>847.048</v>
      </c>
      <c r="G53" s="8">
        <f t="shared" si="45"/>
        <v>1370</v>
      </c>
      <c r="H53" s="8">
        <f t="shared" si="45"/>
        <v>387.55399999999997</v>
      </c>
      <c r="I53" s="25"/>
      <c r="J53" s="7">
        <f t="shared" ref="J53:L53" si="46">J23/1000</f>
        <v>58104.432000000001</v>
      </c>
      <c r="K53" s="7">
        <f t="shared" si="46"/>
        <v>57969.034</v>
      </c>
      <c r="L53" s="7">
        <f t="shared" si="46"/>
        <v>-135.398</v>
      </c>
    </row>
    <row r="54" spans="1:12" ht="15.5" x14ac:dyDescent="0.35">
      <c r="A54" s="33" t="s">
        <v>27</v>
      </c>
      <c r="B54" s="34"/>
      <c r="C54" s="34"/>
      <c r="D54" s="7">
        <f t="shared" ref="D54:H54" si="47">D24/1000</f>
        <v>48261.671000000002</v>
      </c>
      <c r="E54" s="7">
        <f t="shared" si="47"/>
        <v>48343.669000000002</v>
      </c>
      <c r="F54" s="7">
        <f t="shared" si="47"/>
        <v>81.998000000000005</v>
      </c>
      <c r="G54" s="8">
        <f t="shared" si="47"/>
        <v>-1046.3150000000001</v>
      </c>
      <c r="H54" s="8">
        <f t="shared" si="47"/>
        <v>-738.31500000000005</v>
      </c>
      <c r="I54" s="25"/>
      <c r="J54" s="7">
        <f t="shared" ref="J54:L54" si="48">J24/1000</f>
        <v>47215.356</v>
      </c>
      <c r="K54" s="7">
        <f t="shared" si="48"/>
        <v>47605.353999999999</v>
      </c>
      <c r="L54" s="7">
        <f t="shared" si="48"/>
        <v>389.99799999999999</v>
      </c>
    </row>
    <row r="55" spans="1:12" ht="15.5" x14ac:dyDescent="0.35">
      <c r="A55" s="39"/>
      <c r="B55" s="40"/>
      <c r="C55" s="40"/>
      <c r="D55" s="41"/>
      <c r="E55" s="42"/>
      <c r="F55" s="42"/>
      <c r="G55" s="41"/>
      <c r="H55" s="41"/>
      <c r="I55" s="43"/>
      <c r="J55" s="41"/>
      <c r="K55" s="41"/>
      <c r="L55" s="41"/>
    </row>
    <row r="57" spans="1:12" x14ac:dyDescent="0.35">
      <c r="B57" t="s">
        <v>36</v>
      </c>
    </row>
    <row r="59" spans="1:12" ht="21" x14ac:dyDescent="0.5">
      <c r="A59" s="27" t="s">
        <v>28</v>
      </c>
      <c r="B59" s="17"/>
      <c r="C59" s="17"/>
      <c r="D59" s="16"/>
      <c r="E59" s="17"/>
      <c r="F59" s="28"/>
      <c r="G59" s="17"/>
      <c r="H59" s="17"/>
      <c r="I59" s="38"/>
      <c r="J59" s="16"/>
      <c r="K59" s="17"/>
      <c r="L59" s="28"/>
    </row>
    <row r="60" spans="1:12" ht="18.5" x14ac:dyDescent="0.45">
      <c r="A60" s="19"/>
      <c r="B60" s="20"/>
      <c r="C60" s="20"/>
      <c r="D60" s="57" t="s">
        <v>0</v>
      </c>
      <c r="E60" s="58"/>
      <c r="F60" s="59"/>
      <c r="G60" s="57" t="s">
        <v>1</v>
      </c>
      <c r="H60" s="59"/>
      <c r="I60" s="21"/>
      <c r="J60" s="57" t="s">
        <v>32</v>
      </c>
      <c r="K60" s="58"/>
      <c r="L60" s="59"/>
    </row>
    <row r="61" spans="1:12" ht="18.5" x14ac:dyDescent="0.45">
      <c r="A61" s="19"/>
      <c r="B61" s="20"/>
      <c r="C61" s="20"/>
      <c r="D61" s="57" t="s">
        <v>29</v>
      </c>
      <c r="E61" s="58"/>
      <c r="F61" s="59"/>
      <c r="G61" s="57"/>
      <c r="H61" s="59"/>
      <c r="I61" s="21"/>
      <c r="J61" s="57" t="s">
        <v>29</v>
      </c>
      <c r="K61" s="58"/>
      <c r="L61" s="59"/>
    </row>
    <row r="62" spans="1:12" ht="18.5" x14ac:dyDescent="0.45">
      <c r="A62" s="49" t="s">
        <v>38</v>
      </c>
      <c r="B62" s="30"/>
      <c r="C62" s="30"/>
      <c r="D62" s="72"/>
      <c r="E62" s="73"/>
      <c r="F62" s="59"/>
      <c r="G62" s="80"/>
      <c r="H62" s="81"/>
      <c r="I62" s="50"/>
      <c r="J62" s="72"/>
      <c r="K62" s="73"/>
      <c r="L62" s="59"/>
    </row>
    <row r="63" spans="1:12" ht="18.5" x14ac:dyDescent="0.45">
      <c r="A63" s="33" t="s">
        <v>39</v>
      </c>
      <c r="B63" s="30"/>
      <c r="C63" s="30"/>
      <c r="D63" s="72"/>
      <c r="E63" s="73"/>
      <c r="F63" s="59"/>
      <c r="G63" s="80"/>
      <c r="H63" s="81"/>
      <c r="I63" s="50"/>
      <c r="J63" s="72"/>
      <c r="K63" s="73"/>
      <c r="L63" s="59"/>
    </row>
    <row r="64" spans="1:12" ht="21" x14ac:dyDescent="0.5">
      <c r="A64" s="56" t="s">
        <v>42</v>
      </c>
      <c r="B64" s="30"/>
      <c r="C64" s="30"/>
      <c r="D64" s="63">
        <v>91200</v>
      </c>
      <c r="E64" s="64"/>
      <c r="F64" s="65"/>
      <c r="G64" s="63">
        <f>J64-D64</f>
        <v>2800</v>
      </c>
      <c r="H64" s="65"/>
      <c r="I64" s="25"/>
      <c r="J64" s="63">
        <v>94000</v>
      </c>
      <c r="K64" s="64"/>
      <c r="L64" s="65"/>
    </row>
    <row r="65" spans="1:15" ht="15.5" x14ac:dyDescent="0.35">
      <c r="A65" s="29"/>
      <c r="B65" s="30"/>
      <c r="C65" s="30"/>
      <c r="D65" s="63"/>
      <c r="E65" s="64"/>
      <c r="F65" s="65"/>
      <c r="G65" s="63"/>
      <c r="H65" s="65"/>
      <c r="I65" s="25"/>
      <c r="J65" s="63"/>
      <c r="K65" s="64"/>
      <c r="L65" s="65"/>
    </row>
    <row r="66" spans="1:15" ht="18.5" x14ac:dyDescent="0.45">
      <c r="A66" s="31" t="s">
        <v>12</v>
      </c>
      <c r="B66" s="32"/>
      <c r="C66" s="32"/>
      <c r="D66" s="63"/>
      <c r="E66" s="64"/>
      <c r="F66" s="65"/>
      <c r="G66" s="63"/>
      <c r="H66" s="65"/>
      <c r="I66" s="52"/>
      <c r="J66" s="63"/>
      <c r="K66" s="64"/>
      <c r="L66" s="65"/>
    </row>
    <row r="67" spans="1:15" ht="15.5" x14ac:dyDescent="0.35">
      <c r="A67" s="33" t="s">
        <v>21</v>
      </c>
      <c r="B67" s="34"/>
      <c r="C67" s="34"/>
      <c r="D67" s="63"/>
      <c r="E67" s="64"/>
      <c r="F67" s="65"/>
      <c r="G67" s="63"/>
      <c r="H67" s="65"/>
      <c r="I67" s="25"/>
      <c r="J67" s="63"/>
      <c r="K67" s="64"/>
      <c r="L67" s="65"/>
    </row>
    <row r="68" spans="1:15" ht="15.5" x14ac:dyDescent="0.35">
      <c r="A68" s="33" t="s">
        <v>22</v>
      </c>
      <c r="B68" s="34"/>
      <c r="C68" s="34"/>
      <c r="D68" s="63">
        <v>34000</v>
      </c>
      <c r="E68" s="76"/>
      <c r="F68" s="77"/>
      <c r="G68" s="63">
        <v>-1300</v>
      </c>
      <c r="H68" s="65"/>
      <c r="I68" s="25"/>
      <c r="J68" s="63">
        <f>D68+G68</f>
        <v>32700</v>
      </c>
      <c r="K68" s="64"/>
      <c r="L68" s="65"/>
    </row>
    <row r="69" spans="1:15" ht="15.5" x14ac:dyDescent="0.35">
      <c r="A69" s="33" t="s">
        <v>23</v>
      </c>
      <c r="B69" s="34"/>
      <c r="C69" s="34"/>
      <c r="D69" s="63">
        <v>51529</v>
      </c>
      <c r="E69" s="76"/>
      <c r="F69" s="77"/>
      <c r="G69" s="63">
        <v>-8950</v>
      </c>
      <c r="H69" s="65"/>
      <c r="I69" s="25"/>
      <c r="J69" s="63">
        <f t="shared" ref="J69:J72" si="49">D69+G69</f>
        <v>42579</v>
      </c>
      <c r="K69" s="64"/>
      <c r="L69" s="65"/>
    </row>
    <row r="70" spans="1:15" ht="15.5" x14ac:dyDescent="0.35">
      <c r="A70" s="33" t="s">
        <v>24</v>
      </c>
      <c r="B70" s="34"/>
      <c r="C70" s="34"/>
      <c r="D70" s="63">
        <v>36000</v>
      </c>
      <c r="E70" s="76"/>
      <c r="F70" s="77"/>
      <c r="G70" s="63">
        <v>-200</v>
      </c>
      <c r="H70" s="65"/>
      <c r="I70" s="25"/>
      <c r="J70" s="63">
        <f t="shared" si="49"/>
        <v>35800</v>
      </c>
      <c r="K70" s="64"/>
      <c r="L70" s="65"/>
    </row>
    <row r="71" spans="1:15" ht="15.5" x14ac:dyDescent="0.35">
      <c r="A71" s="33" t="s">
        <v>25</v>
      </c>
      <c r="B71" s="34"/>
      <c r="C71" s="34"/>
      <c r="D71" s="63">
        <v>6700</v>
      </c>
      <c r="E71" s="76"/>
      <c r="F71" s="77"/>
      <c r="G71" s="63">
        <v>-395</v>
      </c>
      <c r="H71" s="65"/>
      <c r="I71" s="25"/>
      <c r="J71" s="63">
        <f t="shared" si="49"/>
        <v>6305</v>
      </c>
      <c r="K71" s="64"/>
      <c r="L71" s="65"/>
    </row>
    <row r="72" spans="1:15" ht="15.5" x14ac:dyDescent="0.35">
      <c r="A72" s="33" t="s">
        <v>26</v>
      </c>
      <c r="B72" s="34"/>
      <c r="C72" s="34"/>
      <c r="D72" s="63">
        <v>30000</v>
      </c>
      <c r="E72" s="76"/>
      <c r="F72" s="77"/>
      <c r="G72" s="63">
        <v>-2000</v>
      </c>
      <c r="H72" s="65"/>
      <c r="I72" s="25"/>
      <c r="J72" s="63">
        <f t="shared" si="49"/>
        <v>28000</v>
      </c>
      <c r="K72" s="64"/>
      <c r="L72" s="65"/>
    </row>
    <row r="73" spans="1:15" ht="15.5" x14ac:dyDescent="0.35">
      <c r="A73" s="33"/>
      <c r="B73" s="34"/>
      <c r="C73" s="51"/>
      <c r="D73" s="63"/>
      <c r="E73" s="64"/>
      <c r="F73" s="65"/>
      <c r="G73" s="63"/>
      <c r="H73" s="65"/>
      <c r="I73" s="25"/>
      <c r="J73" s="63"/>
      <c r="K73" s="64"/>
      <c r="L73" s="65"/>
    </row>
    <row r="74" spans="1:15" ht="15.5" x14ac:dyDescent="0.35">
      <c r="A74" s="33"/>
      <c r="B74" s="34"/>
      <c r="C74" s="34"/>
      <c r="D74" s="63"/>
      <c r="E74" s="64"/>
      <c r="F74" s="65"/>
      <c r="G74" s="63"/>
      <c r="H74" s="65"/>
      <c r="I74" s="25"/>
      <c r="J74" s="63"/>
      <c r="K74" s="64"/>
      <c r="L74" s="65"/>
    </row>
    <row r="75" spans="1:15" ht="18.5" x14ac:dyDescent="0.45">
      <c r="A75" s="49" t="s">
        <v>40</v>
      </c>
      <c r="B75" s="30"/>
      <c r="C75" s="30"/>
      <c r="D75" s="72"/>
      <c r="E75" s="74"/>
      <c r="F75" s="75"/>
      <c r="G75" s="78"/>
      <c r="H75" s="65"/>
      <c r="I75" s="53"/>
      <c r="J75" s="72"/>
      <c r="K75" s="79"/>
      <c r="L75" s="75"/>
    </row>
    <row r="76" spans="1:15" ht="15.5" x14ac:dyDescent="0.35">
      <c r="A76" s="48" t="s">
        <v>41</v>
      </c>
      <c r="B76" s="30"/>
      <c r="C76" s="30"/>
      <c r="D76" s="72"/>
      <c r="E76" s="74"/>
      <c r="F76" s="75"/>
      <c r="G76" s="78"/>
      <c r="H76" s="65"/>
      <c r="I76" s="53"/>
      <c r="J76" s="72"/>
      <c r="K76" s="79"/>
      <c r="L76" s="75"/>
    </row>
    <row r="77" spans="1:15" ht="21" x14ac:dyDescent="0.5">
      <c r="A77" s="56"/>
      <c r="B77" s="30"/>
      <c r="C77" s="30"/>
      <c r="D77" s="66"/>
      <c r="E77" s="67"/>
      <c r="F77" s="68"/>
      <c r="G77" s="66"/>
      <c r="H77" s="68"/>
      <c r="I77" s="54"/>
      <c r="J77" s="66"/>
      <c r="K77" s="67"/>
      <c r="L77" s="68"/>
    </row>
    <row r="78" spans="1:15" ht="21" x14ac:dyDescent="0.5">
      <c r="A78" s="56" t="s">
        <v>42</v>
      </c>
      <c r="B78" s="30"/>
      <c r="C78" s="30"/>
      <c r="D78" s="66">
        <v>96</v>
      </c>
      <c r="E78" s="67"/>
      <c r="F78" s="68"/>
      <c r="G78" s="66">
        <v>0</v>
      </c>
      <c r="H78" s="68"/>
      <c r="I78" s="54"/>
      <c r="J78" s="66">
        <v>96</v>
      </c>
      <c r="K78" s="67"/>
      <c r="L78" s="68"/>
    </row>
    <row r="79" spans="1:15" ht="15.5" x14ac:dyDescent="0.35">
      <c r="A79" s="29"/>
      <c r="B79" s="30"/>
      <c r="C79" s="30"/>
      <c r="D79" s="66"/>
      <c r="E79" s="67"/>
      <c r="F79" s="68"/>
      <c r="G79" s="66"/>
      <c r="H79" s="68"/>
      <c r="I79" s="54"/>
      <c r="J79" s="66"/>
      <c r="K79" s="67"/>
      <c r="L79" s="68"/>
    </row>
    <row r="80" spans="1:15" s="1" customFormat="1" ht="18.5" x14ac:dyDescent="0.45">
      <c r="A80" s="31" t="s">
        <v>20</v>
      </c>
      <c r="B80" s="32"/>
      <c r="C80" s="32"/>
      <c r="D80" s="66">
        <v>97</v>
      </c>
      <c r="E80" s="67"/>
      <c r="F80" s="68"/>
      <c r="G80" s="66"/>
      <c r="H80" s="68"/>
      <c r="I80" s="54"/>
      <c r="J80" s="66">
        <f>D80</f>
        <v>97</v>
      </c>
      <c r="K80" s="67"/>
      <c r="L80" s="68"/>
      <c r="O80" s="47"/>
    </row>
    <row r="81" spans="1:12" ht="15.5" x14ac:dyDescent="0.35">
      <c r="A81" s="29"/>
      <c r="B81" s="30"/>
      <c r="C81" s="30"/>
      <c r="D81" s="66"/>
      <c r="E81" s="67"/>
      <c r="F81" s="68"/>
      <c r="G81" s="66"/>
      <c r="H81" s="68"/>
      <c r="I81" s="54"/>
      <c r="J81" s="66"/>
      <c r="K81" s="67"/>
      <c r="L81" s="68"/>
    </row>
    <row r="82" spans="1:12" ht="18.5" x14ac:dyDescent="0.45">
      <c r="A82" s="31" t="s">
        <v>12</v>
      </c>
      <c r="B82" s="32"/>
      <c r="C82" s="32"/>
      <c r="D82" s="66"/>
      <c r="E82" s="67"/>
      <c r="F82" s="68"/>
      <c r="G82" s="66"/>
      <c r="H82" s="68"/>
      <c r="I82" s="54"/>
      <c r="J82" s="66"/>
      <c r="K82" s="67"/>
      <c r="L82" s="68"/>
    </row>
    <row r="83" spans="1:12" ht="15.5" x14ac:dyDescent="0.35">
      <c r="A83" s="33" t="s">
        <v>21</v>
      </c>
      <c r="B83" s="34"/>
      <c r="C83" s="34"/>
      <c r="D83" s="66">
        <v>98</v>
      </c>
      <c r="E83" s="67"/>
      <c r="F83" s="68"/>
      <c r="G83" s="66"/>
      <c r="H83" s="68"/>
      <c r="I83" s="54"/>
      <c r="J83" s="66">
        <f>D83</f>
        <v>98</v>
      </c>
      <c r="K83" s="67"/>
      <c r="L83" s="68"/>
    </row>
    <row r="84" spans="1:12" ht="15.5" x14ac:dyDescent="0.35">
      <c r="A84" s="33" t="s">
        <v>22</v>
      </c>
      <c r="B84" s="34"/>
      <c r="C84" s="34"/>
      <c r="D84" s="66">
        <v>97</v>
      </c>
      <c r="E84" s="67"/>
      <c r="F84" s="68"/>
      <c r="G84" s="66">
        <f>J84-D84</f>
        <v>-1</v>
      </c>
      <c r="H84" s="68"/>
      <c r="I84" s="54"/>
      <c r="J84" s="66">
        <v>96</v>
      </c>
      <c r="K84" s="67"/>
      <c r="L84" s="68"/>
    </row>
    <row r="85" spans="1:12" ht="15.5" x14ac:dyDescent="0.35">
      <c r="A85" s="33" t="s">
        <v>23</v>
      </c>
      <c r="B85" s="34"/>
      <c r="C85" s="34"/>
      <c r="D85" s="66">
        <v>95.9</v>
      </c>
      <c r="E85" s="67"/>
      <c r="F85" s="68"/>
      <c r="G85" s="66"/>
      <c r="H85" s="68"/>
      <c r="I85" s="54"/>
      <c r="J85" s="66">
        <f>D85</f>
        <v>95.9</v>
      </c>
      <c r="K85" s="67"/>
      <c r="L85" s="68"/>
    </row>
    <row r="86" spans="1:12" ht="15.5" x14ac:dyDescent="0.35">
      <c r="A86" s="33" t="s">
        <v>24</v>
      </c>
      <c r="B86" s="34"/>
      <c r="C86" s="34"/>
      <c r="D86" s="66">
        <v>97</v>
      </c>
      <c r="E86" s="67"/>
      <c r="F86" s="68"/>
      <c r="G86" s="66">
        <f t="shared" ref="G86:G89" si="50">J86-D86</f>
        <v>-2</v>
      </c>
      <c r="H86" s="68"/>
      <c r="I86" s="54"/>
      <c r="J86" s="66">
        <v>95</v>
      </c>
      <c r="K86" s="67"/>
      <c r="L86" s="68"/>
    </row>
    <row r="87" spans="1:12" ht="15.5" x14ac:dyDescent="0.35">
      <c r="A87" s="33" t="s">
        <v>25</v>
      </c>
      <c r="B87" s="34"/>
      <c r="C87" s="34"/>
      <c r="D87" s="66">
        <v>96</v>
      </c>
      <c r="E87" s="67"/>
      <c r="F87" s="68"/>
      <c r="G87" s="66">
        <f t="shared" si="50"/>
        <v>-2.5</v>
      </c>
      <c r="H87" s="68"/>
      <c r="I87" s="54"/>
      <c r="J87" s="66">
        <v>93.5</v>
      </c>
      <c r="K87" s="67"/>
      <c r="L87" s="68"/>
    </row>
    <row r="88" spans="1:12" ht="15.5" x14ac:dyDescent="0.35">
      <c r="A88" s="33" t="s">
        <v>26</v>
      </c>
      <c r="B88" s="34"/>
      <c r="C88" s="34"/>
      <c r="D88" s="66">
        <v>97</v>
      </c>
      <c r="E88" s="67"/>
      <c r="F88" s="68"/>
      <c r="G88" s="66">
        <f t="shared" si="50"/>
        <v>-3</v>
      </c>
      <c r="H88" s="68"/>
      <c r="I88" s="54"/>
      <c r="J88" s="66">
        <v>94</v>
      </c>
      <c r="K88" s="67"/>
      <c r="L88" s="68"/>
    </row>
    <row r="89" spans="1:12" ht="15.5" x14ac:dyDescent="0.35">
      <c r="A89" s="33" t="s">
        <v>27</v>
      </c>
      <c r="B89" s="34"/>
      <c r="C89" s="34"/>
      <c r="D89" s="66">
        <v>96.2</v>
      </c>
      <c r="E89" s="67"/>
      <c r="F89" s="68"/>
      <c r="G89" s="66">
        <f t="shared" si="50"/>
        <v>-1.9000000000000057</v>
      </c>
      <c r="H89" s="68"/>
      <c r="I89" s="54"/>
      <c r="J89" s="66">
        <v>94.3</v>
      </c>
      <c r="K89" s="67"/>
      <c r="L89" s="68"/>
    </row>
    <row r="90" spans="1:12" ht="15.5" x14ac:dyDescent="0.35">
      <c r="A90" s="39"/>
      <c r="B90" s="40"/>
      <c r="C90" s="40"/>
      <c r="D90" s="69"/>
      <c r="E90" s="70"/>
      <c r="F90" s="71"/>
      <c r="G90" s="69"/>
      <c r="H90" s="71"/>
      <c r="I90" s="55"/>
      <c r="J90" s="69"/>
      <c r="K90" s="70"/>
      <c r="L90" s="71"/>
    </row>
  </sheetData>
  <mergeCells count="105">
    <mergeCell ref="D78:F78"/>
    <mergeCell ref="G78:H78"/>
    <mergeCell ref="J78:L78"/>
    <mergeCell ref="G65:H65"/>
    <mergeCell ref="J65:L65"/>
    <mergeCell ref="G88:H88"/>
    <mergeCell ref="J88:L88"/>
    <mergeCell ref="G89:H89"/>
    <mergeCell ref="J89:L89"/>
    <mergeCell ref="G79:H79"/>
    <mergeCell ref="J79:L79"/>
    <mergeCell ref="G81:H81"/>
    <mergeCell ref="J81:L81"/>
    <mergeCell ref="G80:H80"/>
    <mergeCell ref="J80:L80"/>
    <mergeCell ref="J73:L73"/>
    <mergeCell ref="J74:L74"/>
    <mergeCell ref="G77:H77"/>
    <mergeCell ref="J77:L77"/>
    <mergeCell ref="J68:L68"/>
    <mergeCell ref="J69:L69"/>
    <mergeCell ref="J70:L70"/>
    <mergeCell ref="J71:L71"/>
    <mergeCell ref="J72:L72"/>
    <mergeCell ref="G90:H90"/>
    <mergeCell ref="J90:L90"/>
    <mergeCell ref="G85:H85"/>
    <mergeCell ref="J85:L85"/>
    <mergeCell ref="G86:H86"/>
    <mergeCell ref="J86:L86"/>
    <mergeCell ref="G87:H87"/>
    <mergeCell ref="J87:L87"/>
    <mergeCell ref="G82:H82"/>
    <mergeCell ref="J82:L82"/>
    <mergeCell ref="G83:H83"/>
    <mergeCell ref="J83:L83"/>
    <mergeCell ref="G84:H84"/>
    <mergeCell ref="J84:L84"/>
    <mergeCell ref="J66:L66"/>
    <mergeCell ref="J67:L67"/>
    <mergeCell ref="J64:L64"/>
    <mergeCell ref="G76:H76"/>
    <mergeCell ref="J76:L76"/>
    <mergeCell ref="D74:F74"/>
    <mergeCell ref="G64:H64"/>
    <mergeCell ref="G62:H62"/>
    <mergeCell ref="G63:H63"/>
    <mergeCell ref="J62:L62"/>
    <mergeCell ref="J63:L63"/>
    <mergeCell ref="G75:H75"/>
    <mergeCell ref="J75:L7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D66:F66"/>
    <mergeCell ref="D67:F67"/>
    <mergeCell ref="D87:F87"/>
    <mergeCell ref="D88:F88"/>
    <mergeCell ref="D89:F89"/>
    <mergeCell ref="D90:F90"/>
    <mergeCell ref="D62:F62"/>
    <mergeCell ref="D63:F63"/>
    <mergeCell ref="D75:F75"/>
    <mergeCell ref="D76:F76"/>
    <mergeCell ref="D65:F65"/>
    <mergeCell ref="D82:F82"/>
    <mergeCell ref="D83:F83"/>
    <mergeCell ref="D84:F84"/>
    <mergeCell ref="D85:F85"/>
    <mergeCell ref="D86:F86"/>
    <mergeCell ref="D79:F79"/>
    <mergeCell ref="D81:F81"/>
    <mergeCell ref="D73:F73"/>
    <mergeCell ref="D77:F77"/>
    <mergeCell ref="D80:F80"/>
    <mergeCell ref="D68:F68"/>
    <mergeCell ref="D69:F69"/>
    <mergeCell ref="D70:F70"/>
    <mergeCell ref="D71:F71"/>
    <mergeCell ref="D72:F72"/>
    <mergeCell ref="J2:L2"/>
    <mergeCell ref="D1:F1"/>
    <mergeCell ref="D2:F2"/>
    <mergeCell ref="J1:L1"/>
    <mergeCell ref="G1:H1"/>
    <mergeCell ref="G2:H2"/>
    <mergeCell ref="D64:F64"/>
    <mergeCell ref="D60:F60"/>
    <mergeCell ref="G60:H60"/>
    <mergeCell ref="J60:L60"/>
    <mergeCell ref="D61:F61"/>
    <mergeCell ref="G61:H61"/>
    <mergeCell ref="J61:L61"/>
    <mergeCell ref="D30:F30"/>
    <mergeCell ref="D31:F31"/>
    <mergeCell ref="J30:L30"/>
    <mergeCell ref="J31:L31"/>
    <mergeCell ref="G30:H30"/>
    <mergeCell ref="G31:H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Marja-Leena</dc:creator>
  <cp:lastModifiedBy>Janhonen Kari</cp:lastModifiedBy>
  <cp:lastPrinted>2020-02-07T14:58:14Z</cp:lastPrinted>
  <dcterms:created xsi:type="dcterms:W3CDTF">2019-04-18T11:26:39Z</dcterms:created>
  <dcterms:modified xsi:type="dcterms:W3CDTF">2020-11-16T08:51:11Z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d360.shp.fi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407498</vt:lpwstr>
  </property>
  <property fmtid="{D5CDD505-2E9C-101B-9397-08002B2CF9AE}" pid="7" name="VerID">
    <vt:lpwstr>0</vt:lpwstr>
  </property>
  <property fmtid="{D5CDD505-2E9C-101B-9397-08002B2CF9AE}" pid="8" name="FilePath">
    <vt:lpwstr>\\Z10099\D360_Work_tuotanto\work\shp\janhonenk</vt:lpwstr>
  </property>
  <property fmtid="{D5CDD505-2E9C-101B-9397-08002B2CF9AE}" pid="9" name="FileName">
    <vt:lpwstr>945-2020-25 2020 Talousarvion sitovat tavoitteet muutos 16.11 407498_323611_0.XLSX</vt:lpwstr>
  </property>
  <property fmtid="{D5CDD505-2E9C-101B-9397-08002B2CF9AE}" pid="10" name="FullFileName">
    <vt:lpwstr>\\Z10099\D360_Work_tuotanto\work\shp\janhonenk\945-2020-25 2020 Talousarvion sitovat tavoitteet muutos 16.11 407498_323611_0.XLSX</vt:lpwstr>
  </property>
</Properties>
</file>